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"/>
    </mc:Choice>
  </mc:AlternateContent>
  <xr:revisionPtr revIDLastSave="0" documentId="8_{71B15FAC-7E07-4CC9-AA6C-871BF255607C}" xr6:coauthVersionLast="47" xr6:coauthVersionMax="47" xr10:uidLastSave="{00000000-0000-0000-0000-000000000000}"/>
  <bookViews>
    <workbookView xWindow="2340" yWindow="2340" windowWidth="21600" windowHeight="11385" xr2:uid="{13A23338-399C-407D-9069-5E7E48502918}"/>
  </bookViews>
  <sheets>
    <sheet name="V&amp;W 2022-2023" sheetId="1" r:id="rId1"/>
    <sheet name="Balans 30-06-2023" sheetId="2" r:id="rId2"/>
    <sheet name="Begroting 2025-2026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H6" i="1"/>
  <c r="F5" i="2"/>
  <c r="F7" i="2"/>
  <c r="C23" i="2"/>
  <c r="B21" i="3"/>
  <c r="E21" i="3"/>
  <c r="F6" i="2"/>
  <c r="B6" i="2"/>
  <c r="C14" i="1"/>
  <c r="C21" i="2"/>
  <c r="D23" i="1"/>
  <c r="B8" i="2"/>
  <c r="B7" i="2"/>
  <c r="H5" i="1"/>
  <c r="G5" i="1"/>
  <c r="C8" i="1"/>
  <c r="C5" i="1"/>
  <c r="C23" i="1"/>
  <c r="K22" i="1" s="1"/>
  <c r="H23" i="1"/>
  <c r="G6" i="2"/>
  <c r="G5" i="2"/>
  <c r="G10" i="2" s="1"/>
  <c r="F10" i="2"/>
  <c r="C29" i="2"/>
  <c r="C24" i="2"/>
  <c r="C18" i="2"/>
  <c r="C8" i="2"/>
  <c r="C6" i="2"/>
  <c r="C5" i="2"/>
  <c r="C10" i="2" s="1"/>
  <c r="B10" i="2"/>
  <c r="G31" i="1"/>
  <c r="G35" i="1" s="1"/>
  <c r="I23" i="1"/>
  <c r="G10" i="1"/>
  <c r="G23" i="1"/>
</calcChain>
</file>

<file path=xl/sharedStrings.xml><?xml version="1.0" encoding="utf-8"?>
<sst xmlns="http://schemas.openxmlformats.org/spreadsheetml/2006/main" count="104" uniqueCount="66">
  <si>
    <t>Kosten</t>
  </si>
  <si>
    <t>23-24</t>
  </si>
  <si>
    <t>Begroot</t>
  </si>
  <si>
    <t>€</t>
  </si>
  <si>
    <t>Badhuur</t>
  </si>
  <si>
    <t>Bankkosten</t>
  </si>
  <si>
    <t>Internet/ICT</t>
  </si>
  <si>
    <t>Wedstrijdkosten/KNZB-afdracht</t>
  </si>
  <si>
    <t>Kosten vrijwilligers</t>
  </si>
  <si>
    <t>Materialen</t>
  </si>
  <si>
    <t>Mini Pompeblêd Kriich</t>
  </si>
  <si>
    <t>Opleidingskosten</t>
  </si>
  <si>
    <t>Overige algemene kosten</t>
  </si>
  <si>
    <t>Zwemvierdaagse</t>
  </si>
  <si>
    <t>Kosten honderdjarig jubileum</t>
  </si>
  <si>
    <t>Vrijval voorziening 100 jaar</t>
  </si>
  <si>
    <t>Per saldo vanuit exploitatie</t>
  </si>
  <si>
    <t xml:space="preserve">Resultaat </t>
  </si>
  <si>
    <t>Specificatie</t>
  </si>
  <si>
    <t>Shirts en handdoeken</t>
  </si>
  <si>
    <t>Jubileumboek</t>
  </si>
  <si>
    <t>Feestavond</t>
  </si>
  <si>
    <t>Waterpolo in de Gracht</t>
  </si>
  <si>
    <t>Clubdag</t>
  </si>
  <si>
    <t>bidons</t>
  </si>
  <si>
    <t>diversen</t>
  </si>
  <si>
    <t>Per saldo</t>
  </si>
  <si>
    <t>Opbrengsten</t>
  </si>
  <si>
    <t>Contributies</t>
  </si>
  <si>
    <t>Acties en sponsoring</t>
  </si>
  <si>
    <t>Opbrengst honderdjarig jubileum</t>
  </si>
  <si>
    <t xml:space="preserve">Specificatie </t>
  </si>
  <si>
    <t>Old Burger Weeshuis</t>
  </si>
  <si>
    <t>Gemeente Súdwest Fryslân</t>
  </si>
  <si>
    <t>Stichting Fertier</t>
  </si>
  <si>
    <t xml:space="preserve">Verkopen </t>
  </si>
  <si>
    <t>Sponsoring</t>
  </si>
  <si>
    <t>Sponsering 100 km.</t>
  </si>
  <si>
    <t>Verloting jubileum</t>
  </si>
  <si>
    <t>Af: vanuit voorziening</t>
  </si>
  <si>
    <t>(handdoeken, bidons en jubileumboek)</t>
  </si>
  <si>
    <t>Bank</t>
  </si>
  <si>
    <t>Kas</t>
  </si>
  <si>
    <t>Te vorderen contributie</t>
  </si>
  <si>
    <t>Overige vorderingen</t>
  </si>
  <si>
    <t>Specificatie voorziening diversen</t>
  </si>
  <si>
    <t>Specificatie Schulden korte termijn</t>
  </si>
  <si>
    <t>Specificatie overige vorderingen</t>
  </si>
  <si>
    <t>Eigen vermogen</t>
  </si>
  <si>
    <t>Schulden korte termijn</t>
  </si>
  <si>
    <t>Voorziening diversen</t>
  </si>
  <si>
    <t>Voorziening 100 jarig jubileum</t>
  </si>
  <si>
    <t>Bezittingen</t>
  </si>
  <si>
    <t>Schulden en eigen vermogen</t>
  </si>
  <si>
    <t>Dames 1 sponsoring</t>
  </si>
  <si>
    <t>Aangepast zwemmen</t>
  </si>
  <si>
    <t>Mini pompeblêd kriich</t>
  </si>
  <si>
    <t>24-25</t>
  </si>
  <si>
    <t>Verlies- en Winstrekening 2024-2025 Neptunia '24 Sneek</t>
  </si>
  <si>
    <t>Balans per 30-06-2025 Neptunia '24</t>
  </si>
  <si>
    <t>Vooruitbetaalde contributie KNZB</t>
  </si>
  <si>
    <t>Sport Fryslan sponsoring schoolwaterpolo</t>
  </si>
  <si>
    <t>Wedstrijdkosten (Repko)</t>
  </si>
  <si>
    <t>Diversen waaronder vrijwilligersverg.</t>
  </si>
  <si>
    <t>Begroting 2025-2026 Neptunia '24</t>
  </si>
  <si>
    <t>Startblokken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</si>
</sst>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5" fillId="0" borderId="0" xfId="0" applyNumberFormat="1" applyFont="1"/>
    <xf numFmtId="3" fontId="5" fillId="0" borderId="2" xfId="0" applyNumberFormat="1" applyFont="1" applyBorder="1"/>
    <xf numFmtId="0" fontId="5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2" xfId="0" applyNumberFormat="1" applyFont="1" applyBorder="1"/>
    <xf numFmtId="0" fontId="6" fillId="0" borderId="0" xfId="0" applyFont="1"/>
    <xf numFmtId="14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4" fillId="0" borderId="5" xfId="0" applyFont="1" applyBorder="1"/>
    <xf numFmtId="14" fontId="1" fillId="0" borderId="0" xfId="0" applyNumberFormat="1" applyFont="1"/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8814-2BE7-40B5-8E19-BED8DDB651A3}">
  <dimension ref="A1:W43"/>
  <sheetViews>
    <sheetView tabSelected="1" workbookViewId="0">
      <selection activeCell="L19" sqref="L19"/>
    </sheetView>
  </sheetViews>
  <sheetFormatPr defaultRowHeight="15" x14ac:dyDescent="0.25"/>
  <cols>
    <col min="1" max="1" width="35.7109375" customWidth="1"/>
    <col min="4" max="4" width="9.140625" style="7" hidden="1" customWidth="1"/>
    <col min="5" max="5" width="0.28515625" customWidth="1"/>
    <col min="6" max="6" width="35.7109375" customWidth="1"/>
    <col min="9" max="9" width="0" hidden="1" customWidth="1"/>
  </cols>
  <sheetData>
    <row r="1" spans="1:23" ht="18.75" x14ac:dyDescent="0.3">
      <c r="A1" s="3"/>
      <c r="B1" s="4" t="s">
        <v>58</v>
      </c>
      <c r="C1" s="4"/>
      <c r="D1" s="23"/>
      <c r="E1" s="3"/>
      <c r="F1" s="3"/>
      <c r="G1" s="3"/>
      <c r="H1" s="3"/>
      <c r="J1" s="4"/>
      <c r="K1" s="3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</row>
    <row r="3" spans="1:23" x14ac:dyDescent="0.25">
      <c r="A3" s="5" t="s">
        <v>0</v>
      </c>
      <c r="B3" s="14" t="s">
        <v>1</v>
      </c>
      <c r="C3" s="14" t="s">
        <v>57</v>
      </c>
      <c r="D3" s="24" t="s">
        <v>2</v>
      </c>
      <c r="E3" s="1"/>
      <c r="F3" s="5" t="s">
        <v>27</v>
      </c>
      <c r="G3" s="6" t="s">
        <v>1</v>
      </c>
      <c r="H3" s="6" t="s">
        <v>57</v>
      </c>
      <c r="I3" s="6" t="s">
        <v>2</v>
      </c>
    </row>
    <row r="4" spans="1:23" x14ac:dyDescent="0.25">
      <c r="B4" s="14" t="s">
        <v>3</v>
      </c>
      <c r="C4" s="14" t="s">
        <v>3</v>
      </c>
      <c r="D4" s="24" t="s">
        <v>3</v>
      </c>
      <c r="E4" s="1"/>
      <c r="F4" s="6"/>
      <c r="G4" s="6" t="s">
        <v>3</v>
      </c>
      <c r="H4" s="6" t="s">
        <v>3</v>
      </c>
      <c r="I4" s="6" t="s">
        <v>3</v>
      </c>
    </row>
    <row r="5" spans="1:23" x14ac:dyDescent="0.25">
      <c r="A5" s="7" t="s">
        <v>4</v>
      </c>
      <c r="B5" s="7">
        <v>51041</v>
      </c>
      <c r="C5" s="7">
        <f>49078+2026</f>
        <v>51104</v>
      </c>
      <c r="D5" s="7">
        <v>58300</v>
      </c>
      <c r="E5" s="1"/>
      <c r="F5" s="7" t="s">
        <v>28</v>
      </c>
      <c r="G5" s="7">
        <f>68937+602</f>
        <v>69539</v>
      </c>
      <c r="H5" s="7">
        <f>67746+250</f>
        <v>67996</v>
      </c>
      <c r="I5" s="7">
        <v>71400</v>
      </c>
    </row>
    <row r="6" spans="1:23" x14ac:dyDescent="0.25">
      <c r="A6" s="7" t="s">
        <v>5</v>
      </c>
      <c r="B6" s="7">
        <v>898</v>
      </c>
      <c r="C6" s="7">
        <v>794</v>
      </c>
      <c r="D6" s="7">
        <v>700</v>
      </c>
      <c r="E6" s="1"/>
      <c r="F6" s="7" t="s">
        <v>29</v>
      </c>
      <c r="G6" s="7">
        <v>4808</v>
      </c>
      <c r="H6" s="7">
        <f>2732-45-927</f>
        <v>1760</v>
      </c>
      <c r="I6" s="7">
        <v>4000</v>
      </c>
    </row>
    <row r="7" spans="1:23" x14ac:dyDescent="0.25">
      <c r="A7" s="7" t="s">
        <v>6</v>
      </c>
      <c r="B7" s="7">
        <v>639</v>
      </c>
      <c r="C7" s="7">
        <v>143</v>
      </c>
      <c r="D7" s="7">
        <v>600</v>
      </c>
      <c r="E7" s="1"/>
      <c r="F7" s="7" t="s">
        <v>10</v>
      </c>
      <c r="G7" s="7">
        <v>1624</v>
      </c>
      <c r="H7" s="7">
        <v>1914</v>
      </c>
      <c r="I7" s="7">
        <v>1500</v>
      </c>
    </row>
    <row r="8" spans="1:23" x14ac:dyDescent="0.25">
      <c r="A8" s="7" t="s">
        <v>7</v>
      </c>
      <c r="B8" s="7">
        <v>16001</v>
      </c>
      <c r="C8" s="7">
        <f>14966+414</f>
        <v>15380</v>
      </c>
      <c r="D8" s="7">
        <v>16000</v>
      </c>
      <c r="E8" s="1"/>
      <c r="F8" s="7" t="s">
        <v>13</v>
      </c>
      <c r="G8" s="7">
        <v>1951</v>
      </c>
      <c r="H8" s="7">
        <v>2516</v>
      </c>
      <c r="I8" s="7">
        <v>1500</v>
      </c>
    </row>
    <row r="9" spans="1:23" x14ac:dyDescent="0.25">
      <c r="A9" s="7" t="s">
        <v>8</v>
      </c>
      <c r="B9" s="7">
        <v>3328</v>
      </c>
      <c r="C9" s="7">
        <v>2375</v>
      </c>
      <c r="D9" s="7">
        <v>4000</v>
      </c>
      <c r="E9" s="1"/>
      <c r="F9" s="7"/>
      <c r="G9" s="7"/>
      <c r="H9" s="7"/>
      <c r="I9" s="7"/>
    </row>
    <row r="10" spans="1:23" x14ac:dyDescent="0.25">
      <c r="A10" s="7" t="s">
        <v>9</v>
      </c>
      <c r="B10" s="7">
        <v>119</v>
      </c>
      <c r="C10" s="7">
        <v>1564</v>
      </c>
      <c r="D10" s="7">
        <v>1500</v>
      </c>
      <c r="E10" s="1"/>
      <c r="F10" s="7" t="s">
        <v>30</v>
      </c>
      <c r="G10" s="7">
        <f>7608</f>
        <v>7608</v>
      </c>
      <c r="H10" s="7"/>
      <c r="I10" s="7"/>
    </row>
    <row r="11" spans="1:23" x14ac:dyDescent="0.25">
      <c r="A11" s="7" t="s">
        <v>10</v>
      </c>
      <c r="B11" s="7">
        <v>812</v>
      </c>
      <c r="C11" s="7">
        <v>1155</v>
      </c>
      <c r="D11" s="7">
        <v>800</v>
      </c>
      <c r="E11" s="1"/>
      <c r="F11" s="7"/>
      <c r="G11" s="7"/>
      <c r="H11" s="7"/>
      <c r="I11" s="7"/>
    </row>
    <row r="12" spans="1:23" x14ac:dyDescent="0.25">
      <c r="A12" s="7" t="s">
        <v>11</v>
      </c>
      <c r="B12" s="7">
        <v>104</v>
      </c>
      <c r="C12" s="7">
        <v>1210</v>
      </c>
      <c r="D12" s="7">
        <v>1000</v>
      </c>
      <c r="E12" s="1"/>
      <c r="F12" s="7"/>
      <c r="G12" s="7"/>
      <c r="H12" s="7"/>
      <c r="I12" s="7"/>
    </row>
    <row r="13" spans="1:23" x14ac:dyDescent="0.25">
      <c r="A13" s="7" t="s">
        <v>12</v>
      </c>
      <c r="B13" s="7">
        <v>612</v>
      </c>
      <c r="C13" s="7">
        <v>3954</v>
      </c>
      <c r="D13" s="7">
        <v>1200</v>
      </c>
      <c r="E13" s="1"/>
      <c r="F13" s="7"/>
      <c r="G13" s="7"/>
      <c r="H13" s="7"/>
      <c r="I13" s="7"/>
    </row>
    <row r="14" spans="1:23" x14ac:dyDescent="0.25">
      <c r="A14" s="7" t="s">
        <v>13</v>
      </c>
      <c r="B14" s="7">
        <v>561</v>
      </c>
      <c r="C14" s="7">
        <f>999+133</f>
        <v>1132</v>
      </c>
      <c r="D14" s="7">
        <v>800</v>
      </c>
      <c r="E14" s="1"/>
      <c r="F14" s="7"/>
      <c r="G14" s="7"/>
      <c r="H14" s="7"/>
      <c r="I14" s="7"/>
    </row>
    <row r="15" spans="1:23" x14ac:dyDescent="0.25">
      <c r="A15" s="7"/>
      <c r="B15" s="7"/>
      <c r="C15" s="7"/>
      <c r="E15" s="1"/>
      <c r="F15" s="7"/>
      <c r="G15" s="7"/>
      <c r="H15" s="7"/>
      <c r="I15" s="7"/>
    </row>
    <row r="16" spans="1:23" x14ac:dyDescent="0.25">
      <c r="A16" s="7"/>
      <c r="B16" s="7"/>
      <c r="C16" s="7"/>
      <c r="E16" s="1"/>
      <c r="F16" s="7"/>
      <c r="G16" s="7"/>
      <c r="H16" s="7"/>
      <c r="I16" s="7"/>
    </row>
    <row r="17" spans="1:11" x14ac:dyDescent="0.25">
      <c r="A17" s="7" t="s">
        <v>14</v>
      </c>
      <c r="B17" s="7">
        <v>16006</v>
      </c>
      <c r="C17" s="7"/>
      <c r="E17" s="1"/>
      <c r="F17" s="7"/>
      <c r="G17" s="7"/>
      <c r="H17" s="7"/>
      <c r="I17" s="7"/>
    </row>
    <row r="18" spans="1:11" x14ac:dyDescent="0.25">
      <c r="A18" s="7" t="s">
        <v>15</v>
      </c>
      <c r="B18" s="8">
        <v>-10000</v>
      </c>
      <c r="C18" s="7"/>
      <c r="E18" s="1"/>
      <c r="F18" s="7"/>
      <c r="G18" s="7"/>
      <c r="H18" s="7"/>
      <c r="I18" s="7"/>
    </row>
    <row r="19" spans="1:11" x14ac:dyDescent="0.25">
      <c r="A19" s="7" t="s">
        <v>16</v>
      </c>
      <c r="B19" s="7">
        <v>6006</v>
      </c>
      <c r="C19" s="7"/>
      <c r="E19" s="1"/>
      <c r="F19" s="7"/>
      <c r="G19" s="7"/>
      <c r="H19" s="7"/>
      <c r="I19" s="7"/>
    </row>
    <row r="20" spans="1:11" x14ac:dyDescent="0.25">
      <c r="A20" s="7"/>
      <c r="B20" s="7"/>
      <c r="C20" s="7"/>
      <c r="E20" s="1"/>
      <c r="F20" s="7"/>
      <c r="G20" s="7"/>
      <c r="H20" s="7"/>
      <c r="I20" s="7"/>
    </row>
    <row r="21" spans="1:11" x14ac:dyDescent="0.25">
      <c r="A21" s="9" t="s">
        <v>17</v>
      </c>
      <c r="B21" s="7">
        <v>5409</v>
      </c>
      <c r="C21" s="7">
        <f>-3698-927</f>
        <v>-4625</v>
      </c>
      <c r="D21" s="7">
        <v>-6500</v>
      </c>
      <c r="E21" s="1"/>
      <c r="F21" s="7"/>
      <c r="G21" s="7"/>
      <c r="H21" s="7"/>
      <c r="I21" s="7"/>
    </row>
    <row r="22" spans="1:11" x14ac:dyDescent="0.25">
      <c r="A22" s="7"/>
      <c r="B22" s="8"/>
      <c r="C22" s="8"/>
      <c r="D22" s="8"/>
      <c r="E22" s="1"/>
      <c r="F22" s="7"/>
      <c r="G22" s="8"/>
      <c r="H22" s="8"/>
      <c r="I22" s="8"/>
      <c r="K22" s="7">
        <f>C23-H23</f>
        <v>0</v>
      </c>
    </row>
    <row r="23" spans="1:11" ht="15.75" thickBot="1" x14ac:dyDescent="0.3">
      <c r="A23" s="7"/>
      <c r="B23" s="15">
        <v>85530</v>
      </c>
      <c r="C23" s="15">
        <f>SUM(C5:C21)</f>
        <v>74186</v>
      </c>
      <c r="D23" s="15">
        <f>SUM(D5:D21)</f>
        <v>78400</v>
      </c>
      <c r="E23" s="1"/>
      <c r="F23" s="9"/>
      <c r="G23" s="10">
        <f>SUM(G5:G10)</f>
        <v>85530</v>
      </c>
      <c r="H23" s="10">
        <f>SUM(H5:H8)</f>
        <v>74186</v>
      </c>
      <c r="I23" s="10">
        <f>SUM(I5:I11)</f>
        <v>78400</v>
      </c>
    </row>
    <row r="24" spans="1:11" ht="15.75" thickTop="1" x14ac:dyDescent="0.25">
      <c r="A24" s="7"/>
      <c r="B24" s="7"/>
      <c r="C24" s="7"/>
      <c r="E24" s="1"/>
      <c r="F24" s="7"/>
      <c r="G24" s="7"/>
      <c r="H24" s="7"/>
      <c r="I24" s="7"/>
    </row>
    <row r="25" spans="1:11" hidden="1" x14ac:dyDescent="0.25">
      <c r="A25" s="11" t="s">
        <v>18</v>
      </c>
      <c r="B25" s="7"/>
      <c r="C25" s="7"/>
      <c r="E25" s="1"/>
      <c r="F25" s="11" t="s">
        <v>31</v>
      </c>
      <c r="G25" s="7"/>
      <c r="H25" s="7"/>
    </row>
    <row r="26" spans="1:11" hidden="1" x14ac:dyDescent="0.25">
      <c r="A26" s="11" t="s">
        <v>14</v>
      </c>
      <c r="B26" s="7"/>
      <c r="C26" s="7"/>
      <c r="E26" s="1"/>
      <c r="F26" s="11" t="s">
        <v>30</v>
      </c>
    </row>
    <row r="27" spans="1:11" hidden="1" x14ac:dyDescent="0.25">
      <c r="B27" s="7"/>
      <c r="C27" s="7"/>
      <c r="E27" s="1"/>
    </row>
    <row r="28" spans="1:11" hidden="1" x14ac:dyDescent="0.25">
      <c r="A28" t="s">
        <v>19</v>
      </c>
      <c r="B28" s="7">
        <v>6562</v>
      </c>
      <c r="C28" s="7"/>
      <c r="E28" s="1"/>
      <c r="F28" t="s">
        <v>32</v>
      </c>
      <c r="G28" s="7">
        <v>2500</v>
      </c>
      <c r="H28" s="7"/>
    </row>
    <row r="29" spans="1:11" hidden="1" x14ac:dyDescent="0.25">
      <c r="A29" t="s">
        <v>20</v>
      </c>
      <c r="B29" s="7">
        <v>4546</v>
      </c>
      <c r="C29" s="7"/>
      <c r="E29" s="1"/>
      <c r="F29" t="s">
        <v>33</v>
      </c>
      <c r="G29" s="7">
        <v>1000</v>
      </c>
      <c r="H29" s="7"/>
    </row>
    <row r="30" spans="1:11" hidden="1" x14ac:dyDescent="0.25">
      <c r="A30" t="s">
        <v>21</v>
      </c>
      <c r="B30" s="7">
        <v>1335</v>
      </c>
      <c r="C30" s="7"/>
      <c r="E30" s="1"/>
      <c r="F30" t="s">
        <v>34</v>
      </c>
      <c r="G30" s="7">
        <v>1000</v>
      </c>
      <c r="H30" s="7"/>
    </row>
    <row r="31" spans="1:11" hidden="1" x14ac:dyDescent="0.25">
      <c r="A31" t="s">
        <v>22</v>
      </c>
      <c r="B31" s="7">
        <v>959</v>
      </c>
      <c r="C31" s="7"/>
      <c r="E31" s="1"/>
      <c r="F31" t="s">
        <v>35</v>
      </c>
      <c r="G31" s="7">
        <f>1663+255</f>
        <v>1918</v>
      </c>
      <c r="H31" s="7"/>
      <c r="J31" t="s">
        <v>40</v>
      </c>
    </row>
    <row r="32" spans="1:11" hidden="1" x14ac:dyDescent="0.25">
      <c r="A32" t="s">
        <v>23</v>
      </c>
      <c r="B32" s="7">
        <v>796</v>
      </c>
      <c r="C32" s="7"/>
      <c r="E32" s="1"/>
      <c r="F32" t="s">
        <v>36</v>
      </c>
      <c r="G32" s="7">
        <v>597</v>
      </c>
      <c r="H32" s="7"/>
    </row>
    <row r="33" spans="1:8" hidden="1" x14ac:dyDescent="0.25">
      <c r="A33" t="s">
        <v>24</v>
      </c>
      <c r="B33" s="7">
        <v>959</v>
      </c>
      <c r="C33" s="7"/>
      <c r="E33" s="1"/>
      <c r="F33" t="s">
        <v>37</v>
      </c>
      <c r="G33" s="7">
        <v>248</v>
      </c>
      <c r="H33" s="7"/>
    </row>
    <row r="34" spans="1:8" hidden="1" x14ac:dyDescent="0.25">
      <c r="A34" t="s">
        <v>25</v>
      </c>
      <c r="B34" s="8">
        <v>849</v>
      </c>
      <c r="C34" s="7"/>
      <c r="E34" s="1"/>
      <c r="F34" t="s">
        <v>38</v>
      </c>
      <c r="G34" s="8">
        <v>246</v>
      </c>
      <c r="H34" s="7"/>
    </row>
    <row r="35" spans="1:8" hidden="1" x14ac:dyDescent="0.25">
      <c r="B35" s="7">
        <v>16006</v>
      </c>
      <c r="C35" s="7"/>
      <c r="E35" s="1"/>
      <c r="G35" s="9">
        <f>SUM(G28:G34)</f>
        <v>7509</v>
      </c>
      <c r="H35" s="9"/>
    </row>
    <row r="36" spans="1:8" hidden="1" x14ac:dyDescent="0.25">
      <c r="B36" s="7"/>
      <c r="C36" s="7"/>
      <c r="E36" s="1"/>
    </row>
    <row r="37" spans="1:8" hidden="1" x14ac:dyDescent="0.25">
      <c r="A37" t="s">
        <v>39</v>
      </c>
      <c r="B37" s="7">
        <v>10000</v>
      </c>
      <c r="C37" s="7"/>
      <c r="E37" s="1"/>
    </row>
    <row r="38" spans="1:8" hidden="1" x14ac:dyDescent="0.25">
      <c r="B38" s="8"/>
      <c r="C38" s="7"/>
      <c r="E38" s="1"/>
    </row>
    <row r="39" spans="1:8" hidden="1" x14ac:dyDescent="0.25">
      <c r="A39" s="11" t="s">
        <v>26</v>
      </c>
      <c r="B39" s="13">
        <v>6006</v>
      </c>
      <c r="C39" s="13"/>
      <c r="E39" s="1"/>
    </row>
    <row r="40" spans="1:8" hidden="1" x14ac:dyDescent="0.25">
      <c r="E40" s="1"/>
    </row>
    <row r="41" spans="1:8" hidden="1" x14ac:dyDescent="0.25">
      <c r="E41" s="1"/>
    </row>
    <row r="42" spans="1:8" hidden="1" x14ac:dyDescent="0.25">
      <c r="E42" s="1"/>
    </row>
    <row r="43" spans="1:8" x14ac:dyDescent="0.25">
      <c r="C4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EBC5-3776-4D94-897C-D5A9D307BC35}">
  <dimension ref="A1:I32"/>
  <sheetViews>
    <sheetView topLeftCell="A9" workbookViewId="0">
      <selection activeCell="A13" sqref="A13:C29"/>
    </sheetView>
  </sheetViews>
  <sheetFormatPr defaultRowHeight="15" x14ac:dyDescent="0.25"/>
  <cols>
    <col min="1" max="1" width="35.7109375" customWidth="1"/>
    <col min="2" max="2" width="9.42578125" bestFit="1" customWidth="1"/>
    <col min="4" max="4" width="0.42578125" customWidth="1"/>
    <col min="5" max="5" width="35.7109375" customWidth="1"/>
    <col min="6" max="6" width="9.42578125" bestFit="1" customWidth="1"/>
  </cols>
  <sheetData>
    <row r="1" spans="1:9" ht="18.75" x14ac:dyDescent="0.3">
      <c r="B1" s="21" t="s">
        <v>59</v>
      </c>
      <c r="C1" s="4"/>
      <c r="D1" s="4"/>
      <c r="E1" s="4"/>
      <c r="F1" s="3"/>
    </row>
    <row r="2" spans="1:9" x14ac:dyDescent="0.25">
      <c r="D2" s="2"/>
    </row>
    <row r="3" spans="1:9" x14ac:dyDescent="0.25">
      <c r="A3" s="12" t="s">
        <v>52</v>
      </c>
      <c r="B3" s="17">
        <v>45838</v>
      </c>
      <c r="C3" s="17">
        <v>45473</v>
      </c>
      <c r="D3" s="1"/>
      <c r="E3" s="22" t="s">
        <v>53</v>
      </c>
      <c r="F3" s="17">
        <v>45838</v>
      </c>
      <c r="G3" s="17">
        <v>45473</v>
      </c>
    </row>
    <row r="4" spans="1:9" x14ac:dyDescent="0.25">
      <c r="B4" s="18" t="s">
        <v>3</v>
      </c>
      <c r="C4" s="6" t="s">
        <v>3</v>
      </c>
      <c r="D4" s="1"/>
      <c r="F4" s="18" t="s">
        <v>3</v>
      </c>
      <c r="G4" s="6" t="s">
        <v>3</v>
      </c>
    </row>
    <row r="5" spans="1:9" x14ac:dyDescent="0.25">
      <c r="A5" t="s">
        <v>41</v>
      </c>
      <c r="B5" s="7">
        <v>48479</v>
      </c>
      <c r="C5" s="7">
        <f>51618+1371</f>
        <v>52989</v>
      </c>
      <c r="D5" s="1"/>
      <c r="E5" s="7" t="s">
        <v>48</v>
      </c>
      <c r="F5" s="7">
        <f>41187-927</f>
        <v>40260</v>
      </c>
      <c r="G5" s="7">
        <f>49236-2620-1986+255</f>
        <v>44885</v>
      </c>
      <c r="H5" s="7"/>
      <c r="I5" s="7"/>
    </row>
    <row r="6" spans="1:9" x14ac:dyDescent="0.25">
      <c r="A6" t="s">
        <v>42</v>
      </c>
      <c r="B6" s="7">
        <f>1164-133-30</f>
        <v>1001</v>
      </c>
      <c r="C6" s="7">
        <f>909+255</f>
        <v>1164</v>
      </c>
      <c r="D6" s="1"/>
      <c r="E6" s="7" t="s">
        <v>49</v>
      </c>
      <c r="F6" s="7">
        <f>6198+414+2026-30</f>
        <v>8608</v>
      </c>
      <c r="G6" s="7">
        <f>10130+2620</f>
        <v>12750</v>
      </c>
    </row>
    <row r="7" spans="1:9" x14ac:dyDescent="0.25">
      <c r="A7" t="s">
        <v>43</v>
      </c>
      <c r="B7" s="7">
        <f>521+250</f>
        <v>771</v>
      </c>
      <c r="C7" s="7">
        <v>871</v>
      </c>
      <c r="D7" s="1"/>
      <c r="E7" s="7" t="s">
        <v>50</v>
      </c>
      <c r="F7" s="7">
        <f>3231+927</f>
        <v>4158</v>
      </c>
      <c r="G7" s="7">
        <v>2131</v>
      </c>
    </row>
    <row r="8" spans="1:9" x14ac:dyDescent="0.25">
      <c r="A8" t="s">
        <v>44</v>
      </c>
      <c r="B8" s="7">
        <f>2820-45</f>
        <v>2775</v>
      </c>
      <c r="C8" s="7">
        <f>6728-1986</f>
        <v>4742</v>
      </c>
      <c r="D8" s="1"/>
      <c r="E8" s="7" t="s">
        <v>51</v>
      </c>
      <c r="F8" s="7">
        <v>0</v>
      </c>
      <c r="G8" s="7">
        <v>0</v>
      </c>
    </row>
    <row r="9" spans="1:9" x14ac:dyDescent="0.25">
      <c r="B9" s="7"/>
      <c r="C9" s="8"/>
      <c r="D9" s="1"/>
      <c r="E9" s="7"/>
      <c r="F9" s="8"/>
      <c r="G9" s="8"/>
    </row>
    <row r="10" spans="1:9" ht="15.75" thickBot="1" x14ac:dyDescent="0.3">
      <c r="B10" s="19">
        <f>SUM(B5:B9)</f>
        <v>53026</v>
      </c>
      <c r="C10" s="10">
        <f>SUM(C5:C9)</f>
        <v>59766</v>
      </c>
      <c r="D10" s="1"/>
      <c r="E10" s="7"/>
      <c r="F10" s="10">
        <f>SUM(F5:F8)</f>
        <v>53026</v>
      </c>
      <c r="G10" s="10">
        <f>SUM(G5:G8)</f>
        <v>59766</v>
      </c>
    </row>
    <row r="11" spans="1:9" ht="15.75" thickTop="1" x14ac:dyDescent="0.25">
      <c r="B11" s="7"/>
      <c r="D11" s="1"/>
      <c r="F11" s="7"/>
    </row>
    <row r="12" spans="1:9" x14ac:dyDescent="0.25">
      <c r="B12" s="7"/>
      <c r="D12" s="1"/>
      <c r="F12" s="7"/>
    </row>
    <row r="13" spans="1:9" x14ac:dyDescent="0.25">
      <c r="A13" s="11" t="s">
        <v>45</v>
      </c>
      <c r="D13" s="1"/>
    </row>
    <row r="14" spans="1:9" x14ac:dyDescent="0.25">
      <c r="A14" s="7" t="s">
        <v>54</v>
      </c>
      <c r="B14" s="7"/>
      <c r="C14" s="7">
        <v>0</v>
      </c>
      <c r="D14" s="1"/>
      <c r="F14" s="7"/>
    </row>
    <row r="15" spans="1:9" x14ac:dyDescent="0.25">
      <c r="A15" t="s">
        <v>55</v>
      </c>
      <c r="B15" s="7"/>
      <c r="C15" s="7">
        <v>3231</v>
      </c>
      <c r="D15" s="1"/>
    </row>
    <row r="16" spans="1:9" x14ac:dyDescent="0.25">
      <c r="A16" t="s">
        <v>65</v>
      </c>
      <c r="B16" s="7"/>
      <c r="C16" s="7">
        <v>927</v>
      </c>
      <c r="D16" s="1"/>
    </row>
    <row r="17" spans="1:4" x14ac:dyDescent="0.25">
      <c r="A17" t="s">
        <v>56</v>
      </c>
      <c r="B17" s="7"/>
      <c r="C17" s="8">
        <v>0</v>
      </c>
      <c r="D17" s="1"/>
    </row>
    <row r="18" spans="1:4" ht="15.75" thickBot="1" x14ac:dyDescent="0.3">
      <c r="B18" s="7"/>
      <c r="C18" s="10">
        <f>SUM(C14:C17)</f>
        <v>4158</v>
      </c>
      <c r="D18" s="1"/>
    </row>
    <row r="19" spans="1:4" ht="15.75" thickTop="1" x14ac:dyDescent="0.25">
      <c r="B19" s="7"/>
      <c r="D19" s="1"/>
    </row>
    <row r="20" spans="1:4" x14ac:dyDescent="0.25">
      <c r="A20" s="11" t="s">
        <v>46</v>
      </c>
      <c r="B20" s="7"/>
      <c r="D20" s="1"/>
    </row>
    <row r="21" spans="1:4" x14ac:dyDescent="0.25">
      <c r="A21" t="s">
        <v>4</v>
      </c>
      <c r="B21" s="7"/>
      <c r="C21" s="7">
        <f>5633+2026</f>
        <v>7659</v>
      </c>
      <c r="D21" s="1"/>
    </row>
    <row r="22" spans="1:4" x14ac:dyDescent="0.25">
      <c r="A22" t="s">
        <v>62</v>
      </c>
      <c r="B22" s="7"/>
      <c r="C22" s="7">
        <v>414</v>
      </c>
      <c r="D22" s="1"/>
    </row>
    <row r="23" spans="1:4" x14ac:dyDescent="0.25">
      <c r="A23" t="s">
        <v>63</v>
      </c>
      <c r="B23" s="7"/>
      <c r="C23" s="8">
        <f>565-30</f>
        <v>535</v>
      </c>
      <c r="D23" s="1"/>
    </row>
    <row r="24" spans="1:4" ht="15.75" thickBot="1" x14ac:dyDescent="0.3">
      <c r="B24" s="7"/>
      <c r="C24" s="20">
        <f>SUM(C21:C23)</f>
        <v>8608</v>
      </c>
      <c r="D24" s="1"/>
    </row>
    <row r="25" spans="1:4" ht="15.75" thickTop="1" x14ac:dyDescent="0.25">
      <c r="B25" s="7"/>
      <c r="D25" s="1"/>
    </row>
    <row r="26" spans="1:4" x14ac:dyDescent="0.25">
      <c r="A26" s="11" t="s">
        <v>47</v>
      </c>
      <c r="B26" s="7"/>
      <c r="D26" s="1"/>
    </row>
    <row r="27" spans="1:4" x14ac:dyDescent="0.25">
      <c r="A27" s="16" t="s">
        <v>60</v>
      </c>
      <c r="B27" s="7"/>
      <c r="C27" s="7">
        <v>2670</v>
      </c>
      <c r="D27" s="1"/>
    </row>
    <row r="28" spans="1:4" x14ac:dyDescent="0.25">
      <c r="A28" t="s">
        <v>61</v>
      </c>
      <c r="B28" s="7"/>
      <c r="C28" s="7">
        <v>105</v>
      </c>
      <c r="D28" s="1"/>
    </row>
    <row r="29" spans="1:4" ht="15.75" thickBot="1" x14ac:dyDescent="0.3">
      <c r="B29" s="7"/>
      <c r="C29" s="10">
        <f>SUM(C27:C28)</f>
        <v>2775</v>
      </c>
      <c r="D29" s="1"/>
    </row>
    <row r="30" spans="1:4" ht="15.75" thickTop="1" x14ac:dyDescent="0.25">
      <c r="D30" s="1"/>
    </row>
    <row r="31" spans="1:4" x14ac:dyDescent="0.25">
      <c r="D31" s="1"/>
    </row>
    <row r="32" spans="1:4" x14ac:dyDescent="0.25">
      <c r="D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854C-0153-406E-9F26-CBBA59C20951}">
  <dimension ref="A3:F21"/>
  <sheetViews>
    <sheetView workbookViewId="0">
      <selection activeCell="A5" sqref="A5:E22"/>
    </sheetView>
  </sheetViews>
  <sheetFormatPr defaultRowHeight="15" x14ac:dyDescent="0.25"/>
  <cols>
    <col min="1" max="1" width="30" bestFit="1" customWidth="1"/>
    <col min="2" max="2" width="9.140625" style="7"/>
    <col min="3" max="3" width="1.28515625" style="7" customWidth="1"/>
    <col min="4" max="4" width="21.5703125" bestFit="1" customWidth="1"/>
    <col min="5" max="5" width="9.28515625" customWidth="1"/>
    <col min="6" max="6" width="9.140625" style="7"/>
  </cols>
  <sheetData>
    <row r="3" spans="1:5" x14ac:dyDescent="0.25">
      <c r="B3" s="13" t="s">
        <v>64</v>
      </c>
      <c r="C3" s="13"/>
    </row>
    <row r="5" spans="1:5" x14ac:dyDescent="0.25">
      <c r="A5" s="12" t="s">
        <v>0</v>
      </c>
      <c r="B5" s="13" t="s">
        <v>2</v>
      </c>
      <c r="C5" s="13"/>
      <c r="D5" s="12" t="s">
        <v>27</v>
      </c>
      <c r="E5" s="13" t="s">
        <v>2</v>
      </c>
    </row>
    <row r="6" spans="1:5" x14ac:dyDescent="0.25">
      <c r="B6" s="25" t="s">
        <v>3</v>
      </c>
      <c r="C6" s="25"/>
      <c r="D6" s="26"/>
      <c r="E6" s="25" t="s">
        <v>3</v>
      </c>
    </row>
    <row r="7" spans="1:5" x14ac:dyDescent="0.25">
      <c r="A7" t="s">
        <v>4</v>
      </c>
      <c r="B7" s="7">
        <v>52000</v>
      </c>
      <c r="D7" t="s">
        <v>28</v>
      </c>
      <c r="E7" s="7">
        <v>71000</v>
      </c>
    </row>
    <row r="8" spans="1:5" x14ac:dyDescent="0.25">
      <c r="A8" t="s">
        <v>5</v>
      </c>
      <c r="B8" s="7">
        <v>800</v>
      </c>
      <c r="D8" t="s">
        <v>29</v>
      </c>
      <c r="E8" s="7">
        <v>1000</v>
      </c>
    </row>
    <row r="9" spans="1:5" x14ac:dyDescent="0.25">
      <c r="A9" t="s">
        <v>6</v>
      </c>
      <c r="B9" s="7">
        <v>600</v>
      </c>
      <c r="D9" t="s">
        <v>10</v>
      </c>
      <c r="E9" s="7">
        <v>2000</v>
      </c>
    </row>
    <row r="10" spans="1:5" x14ac:dyDescent="0.25">
      <c r="A10" t="s">
        <v>7</v>
      </c>
      <c r="B10" s="7">
        <v>16000</v>
      </c>
      <c r="D10" t="s">
        <v>13</v>
      </c>
      <c r="E10" s="7">
        <v>2000</v>
      </c>
    </row>
    <row r="11" spans="1:5" x14ac:dyDescent="0.25">
      <c r="A11" t="s">
        <v>8</v>
      </c>
      <c r="B11" s="7">
        <v>3000</v>
      </c>
      <c r="E11" s="7"/>
    </row>
    <row r="12" spans="1:5" x14ac:dyDescent="0.25">
      <c r="A12" t="s">
        <v>9</v>
      </c>
      <c r="B12" s="7">
        <v>2000</v>
      </c>
      <c r="E12" s="7"/>
    </row>
    <row r="13" spans="1:5" x14ac:dyDescent="0.25">
      <c r="A13" t="s">
        <v>11</v>
      </c>
      <c r="B13" s="7">
        <v>2500</v>
      </c>
      <c r="E13" s="7"/>
    </row>
    <row r="14" spans="1:5" x14ac:dyDescent="0.25">
      <c r="A14" t="s">
        <v>12</v>
      </c>
      <c r="B14" s="7">
        <v>1500</v>
      </c>
      <c r="E14" s="7"/>
    </row>
    <row r="15" spans="1:5" x14ac:dyDescent="0.25">
      <c r="A15" t="s">
        <v>13</v>
      </c>
      <c r="B15" s="7">
        <v>800</v>
      </c>
      <c r="E15" s="7"/>
    </row>
    <row r="16" spans="1:5" x14ac:dyDescent="0.25">
      <c r="A16" t="s">
        <v>10</v>
      </c>
      <c r="B16" s="7">
        <v>800</v>
      </c>
      <c r="E16" s="7"/>
    </row>
    <row r="17" spans="1:5" x14ac:dyDescent="0.25">
      <c r="E17" s="7"/>
    </row>
    <row r="18" spans="1:5" x14ac:dyDescent="0.25">
      <c r="E18" s="7"/>
    </row>
    <row r="19" spans="1:5" x14ac:dyDescent="0.25">
      <c r="A19" t="s">
        <v>17</v>
      </c>
      <c r="B19" s="7">
        <v>-4000</v>
      </c>
      <c r="E19" s="7"/>
    </row>
    <row r="20" spans="1:5" x14ac:dyDescent="0.25">
      <c r="B20" s="8"/>
      <c r="E20" s="8"/>
    </row>
    <row r="21" spans="1:5" x14ac:dyDescent="0.25">
      <c r="B21" s="13">
        <f>SUM(B7:B19)</f>
        <v>76000</v>
      </c>
      <c r="C21" s="13"/>
      <c r="D21" s="12"/>
      <c r="E21" s="13">
        <f>SUM(E7:E20)</f>
        <v>76000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V&amp;W 2022-2023</vt:lpstr>
      <vt:lpstr>Balans 30-06-2023</vt:lpstr>
      <vt:lpstr>Begroting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susandvries@outlook.com</dc:creator>
  <cp:lastModifiedBy>susandvries@outlook.com</cp:lastModifiedBy>
  <dcterms:created xsi:type="dcterms:W3CDTF">2024-10-02T14:21:24Z</dcterms:created>
  <dcterms:modified xsi:type="dcterms:W3CDTF">2025-10-11T14:36:39Z</dcterms:modified>
</cp:coreProperties>
</file>